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3" i="1" l="1"/>
  <c r="I10" i="1"/>
  <c r="I29" i="1" l="1"/>
  <c r="B29" i="1" s="1"/>
  <c r="I31" i="1"/>
  <c r="B32" i="1"/>
  <c r="I32" i="1"/>
  <c r="I35" i="1"/>
  <c r="B31" i="1" s="1"/>
  <c r="I37" i="1"/>
  <c r="J39" i="1"/>
  <c r="J40" i="1"/>
  <c r="J41" i="1"/>
  <c r="J43" i="1"/>
  <c r="J44" i="1"/>
  <c r="K44" i="1" s="1"/>
  <c r="J21" i="1"/>
  <c r="K21" i="1" s="1"/>
  <c r="J20" i="1"/>
  <c r="K20" i="1" s="1"/>
  <c r="J17" i="1"/>
  <c r="J18" i="1"/>
  <c r="J16" i="1"/>
  <c r="I14" i="1"/>
  <c r="B9" i="1" s="1"/>
  <c r="I12" i="1"/>
  <c r="B8" i="1" s="1"/>
  <c r="I9" i="1"/>
  <c r="B7" i="1" s="1"/>
  <c r="I8" i="1"/>
  <c r="B6" i="1"/>
  <c r="I6" i="1"/>
  <c r="B34" i="1" l="1"/>
  <c r="K43" i="1"/>
  <c r="B11" i="1"/>
  <c r="B33" i="1"/>
  <c r="B30" i="1"/>
  <c r="B10" i="1"/>
  <c r="B35" i="1" l="1"/>
  <c r="B36" i="1" s="1"/>
  <c r="B37" i="1" s="1"/>
  <c r="B40" i="1"/>
  <c r="B39" i="1"/>
  <c r="B12" i="1"/>
  <c r="B13" i="1" l="1"/>
  <c r="B14" i="1" s="1"/>
  <c r="B17" i="1" l="1"/>
  <c r="B16" i="1"/>
</calcChain>
</file>

<file path=xl/sharedStrings.xml><?xml version="1.0" encoding="utf-8"?>
<sst xmlns="http://schemas.openxmlformats.org/spreadsheetml/2006/main" count="103" uniqueCount="44">
  <si>
    <t>Total cost with a separate backhaul:</t>
  </si>
  <si>
    <t>1. Pickup</t>
  </si>
  <si>
    <t>Total cost with separate backhaul (work)</t>
  </si>
  <si>
    <t>Hours</t>
  </si>
  <si>
    <t>Pay per hour</t>
  </si>
  <si>
    <t>2.  Dispatch Center</t>
  </si>
  <si>
    <t>1.  Pickup</t>
  </si>
  <si>
    <t>Wages worker 1</t>
  </si>
  <si>
    <t xml:space="preserve">Wages worker 2 </t>
  </si>
  <si>
    <t>Dock cost</t>
  </si>
  <si>
    <t>3.  Line Haul Driver</t>
  </si>
  <si>
    <t>Miles</t>
  </si>
  <si>
    <t>Pay per mile</t>
  </si>
  <si>
    <t>2. Dispatch Center</t>
  </si>
  <si>
    <t>3. Line Haul Driver</t>
  </si>
  <si>
    <t>4.  Delivery</t>
  </si>
  <si>
    <t>5.  Mileage</t>
  </si>
  <si>
    <t>Pick up</t>
  </si>
  <si>
    <t>Line Haul</t>
  </si>
  <si>
    <t>Delivery</t>
  </si>
  <si>
    <t>Gas Price</t>
  </si>
  <si>
    <t>Total</t>
  </si>
  <si>
    <t>6.  Vehicle Cost</t>
  </si>
  <si>
    <t>Total Cost</t>
  </si>
  <si>
    <t># of years</t>
  </si>
  <si>
    <t>mpg</t>
  </si>
  <si>
    <t>runs per year</t>
  </si>
  <si>
    <t>Divide by 2 for headhaul only</t>
  </si>
  <si>
    <t>6. Vehicle Cost</t>
  </si>
  <si>
    <t>Total Cost Equation</t>
  </si>
  <si>
    <t>P = initial cost</t>
  </si>
  <si>
    <t>% = interest rate</t>
  </si>
  <si>
    <t>n = total number of payments</t>
  </si>
  <si>
    <t>Total cost with no backhaul:</t>
  </si>
  <si>
    <r>
      <t>Miles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2</t>
    </r>
  </si>
  <si>
    <t>Total cost without a separate backhaul (work)</t>
  </si>
  <si>
    <t>Administrative Costs</t>
  </si>
  <si>
    <t>Run Cost</t>
  </si>
  <si>
    <t>Total Costs</t>
  </si>
  <si>
    <t>10% Profit Quote</t>
  </si>
  <si>
    <t>15% Profit Quote</t>
  </si>
  <si>
    <t>Nomadic Transportation Answer Key</t>
  </si>
  <si>
    <t xml:space="preserve">Tractor:  85,000 + interest = </t>
  </si>
  <si>
    <t xml:space="preserve">Trailer: 26,000 + interest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</si>
</sst>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7" xfId="0" applyFill="1" applyBorder="1"/>
    <xf numFmtId="0" fontId="0" fillId="0" borderId="1" xfId="0" applyFill="1" applyBorder="1"/>
    <xf numFmtId="0" fontId="0" fillId="0" borderId="9" xfId="0" applyBorder="1"/>
    <xf numFmtId="164" fontId="0" fillId="0" borderId="0" xfId="0" applyNumberFormat="1"/>
    <xf numFmtId="164" fontId="0" fillId="0" borderId="9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164" fontId="0" fillId="0" borderId="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47624</xdr:colOff>
      <xdr:row>22</xdr:row>
      <xdr:rowOff>23812</xdr:rowOff>
    </xdr:from>
    <xdr:ext cx="3067051" cy="5763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3743324" y="4024312"/>
              <a:ext cx="306705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>
                        <a:latin typeface="Cambria Math"/>
                      </a:rPr>
                      <m:t>𝑇𝑜𝑡𝑎𝑙</m:t>
                    </m:r>
                    <m:r>
                      <a:rPr lang="en-US" sz="1400" b="0" i="1">
                        <a:latin typeface="Cambria Math"/>
                      </a:rPr>
                      <m:t> </m:t>
                    </m:r>
                    <m:r>
                      <a:rPr lang="en-US" sz="1400" b="0" i="1">
                        <a:latin typeface="Cambria Math"/>
                      </a:rPr>
                      <m:t>𝐶𝑜𝑠𝑡</m:t>
                    </m:r>
                    <m:r>
                      <a:rPr lang="en-US" sz="1400" b="0" i="1">
                        <a:latin typeface="Cambria Math"/>
                      </a:rPr>
                      <m:t>=</m:t>
                    </m:r>
                    <m:d>
                      <m:dPr>
                        <m:ctrlPr>
                          <a:rPr lang="en-US" sz="1400" b="0" i="1">
                            <a:latin typeface="Cambria Math"/>
                          </a:rPr>
                        </m:ctrlPr>
                      </m:dPr>
                      <m:e>
                        <m:r>
                          <a:rPr lang="en-US" sz="1400" b="0" i="1">
                            <a:latin typeface="Cambria Math"/>
                          </a:rPr>
                          <m:t>𝑃</m:t>
                        </m:r>
                        <m:f>
                          <m:fPr>
                            <m:ctrlPr>
                              <a:rPr lang="en-US" sz="1400" b="0" i="1">
                                <a:latin typeface="Cambria Math"/>
                              </a:rPr>
                            </m:ctrlPr>
                          </m:fPr>
                          <m:num>
                            <m:r>
                              <a:rPr lang="en-US" sz="1400" b="0" i="1">
                                <a:latin typeface="Cambria Math"/>
                              </a:rPr>
                              <m:t>%</m:t>
                            </m:r>
                            <m:sSup>
                              <m:sSupPr>
                                <m:ctrlPr>
                                  <a:rPr lang="en-US" sz="1400" b="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latin typeface="Cambria Math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latin typeface="Cambria Math"/>
                                      </a:rPr>
                                      <m:t>1+%</m:t>
                                    </m:r>
                                  </m:e>
                                </m:d>
                              </m:e>
                              <m:sup>
                                <m:r>
                                  <a:rPr lang="en-US" sz="1400" b="0" i="1">
                                    <a:latin typeface="Cambria Math"/>
                                  </a:rPr>
                                  <m:t>𝑛</m:t>
                                </m:r>
                              </m:sup>
                            </m:sSup>
                          </m:num>
                          <m:den>
                            <m:sSup>
                              <m:sSupPr>
                                <m:ctrlPr>
                                  <a:rPr lang="en-US" sz="1400" b="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latin typeface="Cambria Math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latin typeface="Cambria Math"/>
                                      </a:rPr>
                                      <m:t>1+%</m:t>
                                    </m:r>
                                  </m:e>
                                </m:d>
                              </m:e>
                              <m:sup>
                                <m:r>
                                  <a:rPr lang="en-US" sz="1400" b="0" i="1">
                                    <a:latin typeface="Cambria Math"/>
                                  </a:rPr>
                                  <m:t>𝑛</m:t>
                                </m:r>
                              </m:sup>
                            </m:sSup>
                            <m:r>
                              <a:rPr lang="en-US" sz="1400" b="0" i="1">
                                <a:latin typeface="Cambria Math"/>
                              </a:rPr>
                              <m:t>−1</m:t>
                            </m:r>
                          </m:den>
                        </m:f>
                      </m:e>
                    </m:d>
                    <m:r>
                      <a:rPr lang="en-US" sz="1400" b="0" i="1">
                        <a:latin typeface="Cambria Math"/>
                      </a:rPr>
                      <m:t>𝑛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3743324" y="4024312"/>
              <a:ext cx="306705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400" b="0" i="0">
                  <a:latin typeface="Cambria Math"/>
                </a:rPr>
                <a:t>𝑇𝑜𝑡𝑎𝑙 𝐶𝑜𝑠𝑡=(𝑃 (%(1+%)^𝑛)/((1+%)^𝑛−1))𝑛</a:t>
              </a:r>
              <a:endParaRPr lang="en-US" sz="1400"/>
            </a:p>
          </xdr:txBody>
        </xdr:sp>
      </mc:Fallback>
    </mc:AlternateContent>
    <xdr:clientData/>
  </xdr:oneCellAnchor>
  <xdr:oneCellAnchor>
    <xdr:from>
      <xdr:col>5</xdr:col>
      <xdr:colOff>47624</xdr:colOff>
      <xdr:row>45</xdr:row>
      <xdr:rowOff>23812</xdr:rowOff>
    </xdr:from>
    <xdr:ext cx="3067051" cy="5763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3743324" y="4033837"/>
              <a:ext cx="306705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>
                        <a:latin typeface="Cambria Math"/>
                      </a:rPr>
                      <m:t>𝑇𝑜𝑡𝑎𝑙</m:t>
                    </m:r>
                    <m:r>
                      <a:rPr lang="en-US" sz="1400" b="0" i="1">
                        <a:latin typeface="Cambria Math"/>
                      </a:rPr>
                      <m:t> </m:t>
                    </m:r>
                    <m:r>
                      <a:rPr lang="en-US" sz="1400" b="0" i="1">
                        <a:latin typeface="Cambria Math"/>
                      </a:rPr>
                      <m:t>𝐶𝑜𝑠𝑡</m:t>
                    </m:r>
                    <m:r>
                      <a:rPr lang="en-US" sz="1400" b="0" i="1">
                        <a:latin typeface="Cambria Math"/>
                      </a:rPr>
                      <m:t>=</m:t>
                    </m:r>
                    <m:d>
                      <m:dPr>
                        <m:ctrlPr>
                          <a:rPr lang="en-US" sz="1400" b="0" i="1">
                            <a:latin typeface="Cambria Math"/>
                          </a:rPr>
                        </m:ctrlPr>
                      </m:dPr>
                      <m:e>
                        <m:r>
                          <a:rPr lang="en-US" sz="1400" b="0" i="1">
                            <a:latin typeface="Cambria Math"/>
                          </a:rPr>
                          <m:t>𝑃</m:t>
                        </m:r>
                        <m:f>
                          <m:fPr>
                            <m:ctrlPr>
                              <a:rPr lang="en-US" sz="1400" b="0" i="1">
                                <a:latin typeface="Cambria Math"/>
                              </a:rPr>
                            </m:ctrlPr>
                          </m:fPr>
                          <m:num>
                            <m:r>
                              <a:rPr lang="en-US" sz="1400" b="0" i="1">
                                <a:latin typeface="Cambria Math"/>
                              </a:rPr>
                              <m:t>%</m:t>
                            </m:r>
                            <m:sSup>
                              <m:sSupPr>
                                <m:ctrlPr>
                                  <a:rPr lang="en-US" sz="1400" b="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latin typeface="Cambria Math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latin typeface="Cambria Math"/>
                                      </a:rPr>
                                      <m:t>1+%</m:t>
                                    </m:r>
                                  </m:e>
                                </m:d>
                              </m:e>
                              <m:sup>
                                <m:r>
                                  <a:rPr lang="en-US" sz="1400" b="0" i="1">
                                    <a:latin typeface="Cambria Math"/>
                                  </a:rPr>
                                  <m:t>𝑛</m:t>
                                </m:r>
                              </m:sup>
                            </m:sSup>
                          </m:num>
                          <m:den>
                            <m:sSup>
                              <m:sSupPr>
                                <m:ctrlPr>
                                  <a:rPr lang="en-US" sz="1400" b="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latin typeface="Cambria Math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latin typeface="Cambria Math"/>
                                      </a:rPr>
                                      <m:t>1+%</m:t>
                                    </m:r>
                                  </m:e>
                                </m:d>
                              </m:e>
                              <m:sup>
                                <m:r>
                                  <a:rPr lang="en-US" sz="1400" b="0" i="1">
                                    <a:latin typeface="Cambria Math"/>
                                  </a:rPr>
                                  <m:t>𝑛</m:t>
                                </m:r>
                              </m:sup>
                            </m:sSup>
                            <m:r>
                              <a:rPr lang="en-US" sz="1400" b="0" i="1">
                                <a:latin typeface="Cambria Math"/>
                              </a:rPr>
                              <m:t>−1</m:t>
                            </m:r>
                          </m:den>
                        </m:f>
                      </m:e>
                    </m:d>
                    <m:r>
                      <a:rPr lang="en-US" sz="1400" b="0" i="1">
                        <a:latin typeface="Cambria Math"/>
                      </a:rPr>
                      <m:t>𝑛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3743324" y="4033837"/>
              <a:ext cx="3067051" cy="5763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400" b="0" i="0">
                  <a:latin typeface="Cambria Math"/>
                </a:rPr>
                <a:t>𝑇𝑜𝑡𝑎𝑙 𝐶𝑜𝑠𝑡=(𝑃 (%(1+%)^𝑛)/((1+%)^𝑛−1))𝑛</a:t>
              </a:r>
              <a:endParaRPr lang="en-US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E27" workbookViewId="0">
      <selection activeCell="H49" sqref="H49"/>
    </sheetView>
  </sheetViews>
  <sheetFormatPr defaultRowHeight="15" x14ac:dyDescent="0.25"/>
  <cols>
    <col min="1" max="1" width="18.85546875" customWidth="1"/>
    <col min="2" max="2" width="9.140625" style="13"/>
    <col min="6" max="6" width="37.42578125" bestFit="1" customWidth="1"/>
    <col min="7" max="7" width="10.28515625" customWidth="1"/>
    <col min="8" max="8" width="12.42578125" customWidth="1"/>
    <col min="9" max="9" width="13.28515625" customWidth="1"/>
  </cols>
  <sheetData>
    <row r="1" spans="1:10" x14ac:dyDescent="0.25">
      <c r="A1" t="s">
        <v>41</v>
      </c>
    </row>
    <row r="4" spans="1:10" x14ac:dyDescent="0.25">
      <c r="A4" t="s">
        <v>0</v>
      </c>
      <c r="F4" t="s">
        <v>2</v>
      </c>
    </row>
    <row r="5" spans="1:10" x14ac:dyDescent="0.25">
      <c r="F5" s="1"/>
      <c r="G5" s="2" t="s">
        <v>3</v>
      </c>
      <c r="H5" s="15" t="s">
        <v>4</v>
      </c>
      <c r="I5" s="16" t="s">
        <v>21</v>
      </c>
    </row>
    <row r="6" spans="1:10" x14ac:dyDescent="0.25">
      <c r="A6" t="s">
        <v>1</v>
      </c>
      <c r="B6" s="13">
        <f>I6</f>
        <v>72</v>
      </c>
      <c r="F6" s="4" t="s">
        <v>6</v>
      </c>
      <c r="G6" s="5">
        <v>4</v>
      </c>
      <c r="H6" s="17">
        <v>18</v>
      </c>
      <c r="I6" s="18">
        <f>G6*H6</f>
        <v>72</v>
      </c>
    </row>
    <row r="7" spans="1:10" x14ac:dyDescent="0.25">
      <c r="A7" t="s">
        <v>13</v>
      </c>
      <c r="B7" s="13">
        <f>I8+I9+I10</f>
        <v>304</v>
      </c>
      <c r="F7" s="1" t="s">
        <v>5</v>
      </c>
      <c r="G7" s="2" t="s">
        <v>3</v>
      </c>
      <c r="H7" s="15" t="s">
        <v>4</v>
      </c>
      <c r="I7" s="16" t="s">
        <v>21</v>
      </c>
    </row>
    <row r="8" spans="1:10" x14ac:dyDescent="0.25">
      <c r="A8" t="s">
        <v>14</v>
      </c>
      <c r="B8" s="13">
        <f>I12</f>
        <v>388.28000000000003</v>
      </c>
      <c r="F8" s="7" t="s">
        <v>7</v>
      </c>
      <c r="G8" s="8">
        <v>8</v>
      </c>
      <c r="H8" s="19">
        <v>14</v>
      </c>
      <c r="I8" s="20">
        <f>G8*H8</f>
        <v>112</v>
      </c>
    </row>
    <row r="9" spans="1:10" x14ac:dyDescent="0.25">
      <c r="A9" t="s">
        <v>15</v>
      </c>
      <c r="B9" s="13">
        <f>I14</f>
        <v>45</v>
      </c>
      <c r="F9" s="7" t="s">
        <v>8</v>
      </c>
      <c r="G9" s="8">
        <v>8</v>
      </c>
      <c r="H9" s="19">
        <v>14</v>
      </c>
      <c r="I9" s="20">
        <f>G9*H9</f>
        <v>112</v>
      </c>
    </row>
    <row r="10" spans="1:10" x14ac:dyDescent="0.25">
      <c r="A10" t="s">
        <v>16</v>
      </c>
      <c r="B10" s="13">
        <f>J16+J17+J18</f>
        <v>695.69230769230762</v>
      </c>
      <c r="F10" s="4" t="s">
        <v>9</v>
      </c>
      <c r="G10" s="5">
        <v>8</v>
      </c>
      <c r="H10" s="17">
        <v>10</v>
      </c>
      <c r="I10" s="18">
        <f>G10*H10</f>
        <v>80</v>
      </c>
    </row>
    <row r="11" spans="1:10" ht="15.75" thickBot="1" x14ac:dyDescent="0.3">
      <c r="A11" s="12" t="s">
        <v>28</v>
      </c>
      <c r="B11" s="14">
        <f>K20+K21</f>
        <v>226.03622596153843</v>
      </c>
      <c r="F11" s="11" t="s">
        <v>10</v>
      </c>
      <c r="G11" s="2" t="s">
        <v>11</v>
      </c>
      <c r="H11" s="15" t="s">
        <v>12</v>
      </c>
      <c r="I11" s="16" t="s">
        <v>21</v>
      </c>
    </row>
    <row r="12" spans="1:10" x14ac:dyDescent="0.25">
      <c r="A12" t="s">
        <v>37</v>
      </c>
      <c r="B12" s="13">
        <f>SUM(B6:B11)</f>
        <v>1731.0085336538459</v>
      </c>
      <c r="F12" s="4"/>
      <c r="G12" s="5">
        <v>1142</v>
      </c>
      <c r="H12" s="17">
        <v>0.34</v>
      </c>
      <c r="I12" s="18">
        <f>G12*H12</f>
        <v>388.28000000000003</v>
      </c>
    </row>
    <row r="13" spans="1:10" x14ac:dyDescent="0.25">
      <c r="A13" t="s">
        <v>36</v>
      </c>
      <c r="B13" s="13">
        <f>B12*0.08</f>
        <v>138.48068269230768</v>
      </c>
      <c r="F13" s="11" t="s">
        <v>15</v>
      </c>
      <c r="G13" s="2" t="s">
        <v>3</v>
      </c>
      <c r="H13" s="15" t="s">
        <v>4</v>
      </c>
      <c r="I13" s="16" t="s">
        <v>21</v>
      </c>
    </row>
    <row r="14" spans="1:10" x14ac:dyDescent="0.25">
      <c r="A14" t="s">
        <v>38</v>
      </c>
      <c r="B14" s="13">
        <f>B12+B13</f>
        <v>1869.4892163461536</v>
      </c>
      <c r="F14" s="7"/>
      <c r="G14" s="8">
        <v>2.5</v>
      </c>
      <c r="H14" s="19">
        <v>18</v>
      </c>
      <c r="I14" s="20">
        <f>G14*H14</f>
        <v>45</v>
      </c>
    </row>
    <row r="15" spans="1:10" x14ac:dyDescent="0.25">
      <c r="F15" s="11" t="s">
        <v>16</v>
      </c>
      <c r="G15" s="2" t="s">
        <v>11</v>
      </c>
      <c r="H15" s="2" t="s">
        <v>25</v>
      </c>
      <c r="I15" s="2" t="s">
        <v>20</v>
      </c>
      <c r="J15" s="3" t="s">
        <v>21</v>
      </c>
    </row>
    <row r="16" spans="1:10" x14ac:dyDescent="0.25">
      <c r="A16" t="s">
        <v>39</v>
      </c>
      <c r="B16" s="13">
        <f>B14+0.1*B14</f>
        <v>2056.4381379807692</v>
      </c>
      <c r="F16" s="10" t="s">
        <v>17</v>
      </c>
      <c r="G16" s="8">
        <v>30</v>
      </c>
      <c r="H16" s="8">
        <v>6.5</v>
      </c>
      <c r="I16" s="19">
        <v>3.8</v>
      </c>
      <c r="J16" s="20">
        <f>G16/H16*I16</f>
        <v>17.538461538461537</v>
      </c>
    </row>
    <row r="17" spans="1:13" x14ac:dyDescent="0.25">
      <c r="A17" t="s">
        <v>40</v>
      </c>
      <c r="B17" s="13">
        <f>B14+0.15*B14</f>
        <v>2149.9125987980765</v>
      </c>
      <c r="F17" s="10" t="s">
        <v>18</v>
      </c>
      <c r="G17" s="8">
        <v>1142</v>
      </c>
      <c r="H17" s="8">
        <v>6.5</v>
      </c>
      <c r="I17" s="19">
        <v>3.8</v>
      </c>
      <c r="J17" s="20">
        <f t="shared" ref="J17:J18" si="0">G17/H17*I17</f>
        <v>667.63076923076915</v>
      </c>
    </row>
    <row r="18" spans="1:13" x14ac:dyDescent="0.25">
      <c r="F18" s="10" t="s">
        <v>19</v>
      </c>
      <c r="G18" s="8">
        <v>18</v>
      </c>
      <c r="H18" s="8">
        <v>6.5</v>
      </c>
      <c r="I18" s="19">
        <v>3.8</v>
      </c>
      <c r="J18" s="20">
        <f t="shared" si="0"/>
        <v>10.523076923076923</v>
      </c>
    </row>
    <row r="19" spans="1:13" x14ac:dyDescent="0.25">
      <c r="F19" s="11" t="s">
        <v>22</v>
      </c>
      <c r="G19" s="2" t="s">
        <v>23</v>
      </c>
      <c r="H19" s="2" t="s">
        <v>24</v>
      </c>
      <c r="I19" s="2" t="s">
        <v>26</v>
      </c>
      <c r="J19" s="2"/>
      <c r="K19" s="2" t="s">
        <v>27</v>
      </c>
      <c r="L19" s="2"/>
      <c r="M19" s="3"/>
    </row>
    <row r="20" spans="1:13" x14ac:dyDescent="0.25">
      <c r="F20" s="10" t="s">
        <v>42</v>
      </c>
      <c r="G20" s="19">
        <v>97415.9</v>
      </c>
      <c r="H20" s="8">
        <v>5</v>
      </c>
      <c r="I20" s="8">
        <v>52</v>
      </c>
      <c r="J20" s="19">
        <f>G20/(H20*I20)</f>
        <v>374.67653846153843</v>
      </c>
      <c r="K20" s="19">
        <f>J20/2</f>
        <v>187.33826923076921</v>
      </c>
      <c r="L20" s="8"/>
      <c r="M20" s="9"/>
    </row>
    <row r="21" spans="1:13" x14ac:dyDescent="0.25">
      <c r="F21" s="10" t="s">
        <v>43</v>
      </c>
      <c r="G21" s="19">
        <v>32196.7</v>
      </c>
      <c r="H21" s="5">
        <v>8</v>
      </c>
      <c r="I21" s="5">
        <v>52</v>
      </c>
      <c r="J21" s="17">
        <f>G21/(H21*I21)</f>
        <v>77.39591346153847</v>
      </c>
      <c r="K21" s="17">
        <f>J21/2</f>
        <v>38.697956730769235</v>
      </c>
      <c r="L21" s="5"/>
      <c r="M21" s="6"/>
    </row>
    <row r="22" spans="1:13" x14ac:dyDescent="0.25">
      <c r="F22" s="11" t="s">
        <v>29</v>
      </c>
      <c r="G22" s="8"/>
      <c r="H22" s="2"/>
      <c r="I22" s="2"/>
      <c r="J22" s="2"/>
      <c r="K22" s="3"/>
    </row>
    <row r="23" spans="1:13" x14ac:dyDescent="0.25">
      <c r="F23" s="7"/>
      <c r="G23" s="8"/>
      <c r="H23" s="8"/>
      <c r="I23" s="8" t="s">
        <v>30</v>
      </c>
      <c r="J23" s="8"/>
      <c r="K23" s="9"/>
    </row>
    <row r="24" spans="1:13" x14ac:dyDescent="0.25">
      <c r="F24" s="7"/>
      <c r="G24" s="8"/>
      <c r="H24" s="8"/>
      <c r="I24" s="8" t="s">
        <v>31</v>
      </c>
      <c r="J24" s="8"/>
      <c r="K24" s="9"/>
    </row>
    <row r="25" spans="1:13" x14ac:dyDescent="0.25">
      <c r="F25" s="4"/>
      <c r="G25" s="5"/>
      <c r="H25" s="5"/>
      <c r="I25" s="5" t="s">
        <v>32</v>
      </c>
      <c r="J25" s="5"/>
      <c r="K25" s="6"/>
    </row>
    <row r="27" spans="1:13" x14ac:dyDescent="0.25">
      <c r="A27" t="s">
        <v>33</v>
      </c>
      <c r="F27" t="s">
        <v>35</v>
      </c>
    </row>
    <row r="28" spans="1:13" x14ac:dyDescent="0.25">
      <c r="F28" s="1"/>
      <c r="G28" s="2" t="s">
        <v>3</v>
      </c>
      <c r="H28" s="15" t="s">
        <v>4</v>
      </c>
      <c r="I28" s="16" t="s">
        <v>21</v>
      </c>
    </row>
    <row r="29" spans="1:13" x14ac:dyDescent="0.25">
      <c r="A29" t="s">
        <v>1</v>
      </c>
      <c r="B29" s="13">
        <f>I29</f>
        <v>72</v>
      </c>
      <c r="F29" s="4" t="s">
        <v>6</v>
      </c>
      <c r="G29" s="5">
        <v>4</v>
      </c>
      <c r="H29" s="17">
        <v>18</v>
      </c>
      <c r="I29" s="18">
        <f>G29*H29</f>
        <v>72</v>
      </c>
    </row>
    <row r="30" spans="1:13" x14ac:dyDescent="0.25">
      <c r="A30" t="s">
        <v>13</v>
      </c>
      <c r="B30" s="13">
        <f>I31+I32+I33</f>
        <v>304</v>
      </c>
      <c r="F30" s="1" t="s">
        <v>5</v>
      </c>
      <c r="G30" s="2" t="s">
        <v>3</v>
      </c>
      <c r="H30" s="15" t="s">
        <v>4</v>
      </c>
      <c r="I30" s="16" t="s">
        <v>21</v>
      </c>
    </row>
    <row r="31" spans="1:13" x14ac:dyDescent="0.25">
      <c r="A31" t="s">
        <v>14</v>
      </c>
      <c r="B31" s="13">
        <f>I35</f>
        <v>959.28</v>
      </c>
      <c r="F31" s="7" t="s">
        <v>7</v>
      </c>
      <c r="G31" s="8">
        <v>8</v>
      </c>
      <c r="H31" s="19">
        <v>14</v>
      </c>
      <c r="I31" s="20">
        <f>G31*H31</f>
        <v>112</v>
      </c>
    </row>
    <row r="32" spans="1:13" x14ac:dyDescent="0.25">
      <c r="A32" t="s">
        <v>15</v>
      </c>
      <c r="B32" s="13">
        <f>I37</f>
        <v>75</v>
      </c>
      <c r="F32" s="7" t="s">
        <v>8</v>
      </c>
      <c r="G32" s="8">
        <v>8</v>
      </c>
      <c r="H32" s="19">
        <v>14</v>
      </c>
      <c r="I32" s="20">
        <f>G32*H32</f>
        <v>112</v>
      </c>
    </row>
    <row r="33" spans="1:13" x14ac:dyDescent="0.25">
      <c r="A33" t="s">
        <v>16</v>
      </c>
      <c r="B33" s="13">
        <f>J39+J40+J41</f>
        <v>1367.4153846153845</v>
      </c>
      <c r="F33" s="4" t="s">
        <v>9</v>
      </c>
      <c r="G33" s="5">
        <v>8</v>
      </c>
      <c r="H33" s="17">
        <v>10</v>
      </c>
      <c r="I33" s="18">
        <f>G33*H33</f>
        <v>80</v>
      </c>
    </row>
    <row r="34" spans="1:13" ht="15.75" thickBot="1" x14ac:dyDescent="0.3">
      <c r="A34" s="12" t="s">
        <v>28</v>
      </c>
      <c r="B34" s="14">
        <f>J43+J44</f>
        <v>452.07245192307687</v>
      </c>
      <c r="F34" s="11" t="s">
        <v>10</v>
      </c>
      <c r="G34" s="2" t="s">
        <v>34</v>
      </c>
      <c r="H34" s="15" t="s">
        <v>12</v>
      </c>
      <c r="I34" s="16" t="s">
        <v>21</v>
      </c>
    </row>
    <row r="35" spans="1:13" x14ac:dyDescent="0.25">
      <c r="A35" t="s">
        <v>37</v>
      </c>
      <c r="B35" s="13">
        <f>SUM(B29:B34)</f>
        <v>3229.7678365384618</v>
      </c>
      <c r="F35" s="4"/>
      <c r="G35" s="5">
        <v>2284</v>
      </c>
      <c r="H35" s="17">
        <v>0.42</v>
      </c>
      <c r="I35" s="18">
        <f>G35*H35</f>
        <v>959.28</v>
      </c>
    </row>
    <row r="36" spans="1:13" x14ac:dyDescent="0.25">
      <c r="A36" t="s">
        <v>36</v>
      </c>
      <c r="B36" s="13">
        <f>B35*0.08</f>
        <v>258.38142692307696</v>
      </c>
      <c r="F36" s="11" t="s">
        <v>15</v>
      </c>
      <c r="G36" s="2" t="s">
        <v>3</v>
      </c>
      <c r="H36" s="15" t="s">
        <v>4</v>
      </c>
      <c r="I36" s="16" t="s">
        <v>21</v>
      </c>
    </row>
    <row r="37" spans="1:13" x14ac:dyDescent="0.25">
      <c r="A37" t="s">
        <v>38</v>
      </c>
      <c r="B37" s="13">
        <f>B35+B36</f>
        <v>3488.1492634615388</v>
      </c>
      <c r="F37" s="7"/>
      <c r="G37" s="8">
        <v>2.5</v>
      </c>
      <c r="H37" s="19">
        <v>30</v>
      </c>
      <c r="I37" s="20">
        <f>G37*H37</f>
        <v>75</v>
      </c>
    </row>
    <row r="38" spans="1:13" x14ac:dyDescent="0.25">
      <c r="F38" s="11" t="s">
        <v>16</v>
      </c>
      <c r="G38" s="2" t="s">
        <v>11</v>
      </c>
      <c r="H38" s="2" t="s">
        <v>25</v>
      </c>
      <c r="I38" s="2" t="s">
        <v>20</v>
      </c>
      <c r="J38" s="3" t="s">
        <v>21</v>
      </c>
    </row>
    <row r="39" spans="1:13" x14ac:dyDescent="0.25">
      <c r="A39" t="s">
        <v>39</v>
      </c>
      <c r="B39" s="13">
        <f>B37+0.1*B37</f>
        <v>3836.9641898076925</v>
      </c>
      <c r="F39" s="10" t="s">
        <v>17</v>
      </c>
      <c r="G39" s="8">
        <v>40</v>
      </c>
      <c r="H39" s="8">
        <v>6.5</v>
      </c>
      <c r="I39" s="19">
        <v>3.8</v>
      </c>
      <c r="J39" s="20">
        <f>G39/H39*I39</f>
        <v>23.384615384615383</v>
      </c>
    </row>
    <row r="40" spans="1:13" x14ac:dyDescent="0.25">
      <c r="A40" t="s">
        <v>40</v>
      </c>
      <c r="B40" s="13">
        <f>B37+0.15*B37</f>
        <v>4011.3716529807698</v>
      </c>
      <c r="F40" s="10" t="s">
        <v>18</v>
      </c>
      <c r="G40" s="8">
        <v>2284</v>
      </c>
      <c r="H40" s="8">
        <v>6.5</v>
      </c>
      <c r="I40" s="19">
        <v>3.8</v>
      </c>
      <c r="J40" s="20">
        <f t="shared" ref="J40:J41" si="1">G40/H40*I40</f>
        <v>1335.2615384615383</v>
      </c>
    </row>
    <row r="41" spans="1:13" x14ac:dyDescent="0.25">
      <c r="F41" s="10" t="s">
        <v>19</v>
      </c>
      <c r="G41" s="8">
        <v>15</v>
      </c>
      <c r="H41" s="8">
        <v>6.5</v>
      </c>
      <c r="I41" s="19">
        <v>3.8</v>
      </c>
      <c r="J41" s="20">
        <f t="shared" si="1"/>
        <v>8.7692307692307683</v>
      </c>
    </row>
    <row r="42" spans="1:13" x14ac:dyDescent="0.25">
      <c r="F42" s="11" t="s">
        <v>22</v>
      </c>
      <c r="G42" s="2" t="s">
        <v>23</v>
      </c>
      <c r="H42" s="2" t="s">
        <v>24</v>
      </c>
      <c r="I42" s="2" t="s">
        <v>26</v>
      </c>
      <c r="J42" s="2"/>
      <c r="K42" s="2" t="s">
        <v>27</v>
      </c>
      <c r="L42" s="2"/>
      <c r="M42" s="3"/>
    </row>
    <row r="43" spans="1:13" x14ac:dyDescent="0.25">
      <c r="F43" s="10" t="s">
        <v>42</v>
      </c>
      <c r="G43" s="19">
        <v>97415.9</v>
      </c>
      <c r="H43" s="8">
        <v>5</v>
      </c>
      <c r="I43" s="8">
        <v>52</v>
      </c>
      <c r="J43" s="19">
        <f>G43/(H43*I43)</f>
        <v>374.67653846153843</v>
      </c>
      <c r="K43" s="19">
        <f>J43/2</f>
        <v>187.33826923076921</v>
      </c>
      <c r="L43" s="8"/>
      <c r="M43" s="9"/>
    </row>
    <row r="44" spans="1:13" x14ac:dyDescent="0.25">
      <c r="F44" s="10" t="s">
        <v>43</v>
      </c>
      <c r="G44" s="19">
        <v>32196.7</v>
      </c>
      <c r="H44" s="5">
        <v>8</v>
      </c>
      <c r="I44" s="5">
        <v>52</v>
      </c>
      <c r="J44" s="17">
        <f>G44/(H44*I44)</f>
        <v>77.39591346153847</v>
      </c>
      <c r="K44" s="17">
        <f>J44/2</f>
        <v>38.697956730769235</v>
      </c>
      <c r="L44" s="5"/>
      <c r="M44" s="6"/>
    </row>
    <row r="45" spans="1:13" x14ac:dyDescent="0.25">
      <c r="F45" s="11" t="s">
        <v>29</v>
      </c>
      <c r="G45" s="8"/>
      <c r="H45" s="2"/>
      <c r="I45" s="2"/>
      <c r="J45" s="2"/>
      <c r="K45" s="3"/>
    </row>
    <row r="46" spans="1:13" x14ac:dyDescent="0.25">
      <c r="F46" s="7"/>
      <c r="G46" s="8"/>
      <c r="H46" s="8"/>
      <c r="I46" s="8" t="s">
        <v>30</v>
      </c>
      <c r="J46" s="8"/>
      <c r="K46" s="9"/>
    </row>
    <row r="47" spans="1:13" x14ac:dyDescent="0.25">
      <c r="F47" s="7"/>
      <c r="G47" s="8"/>
      <c r="H47" s="8"/>
      <c r="I47" s="8" t="s">
        <v>31</v>
      </c>
      <c r="J47" s="8"/>
      <c r="K47" s="9"/>
    </row>
    <row r="48" spans="1:13" x14ac:dyDescent="0.25">
      <c r="F48" s="4"/>
      <c r="G48" s="5"/>
      <c r="H48" s="5"/>
      <c r="I48" s="5" t="s">
        <v>32</v>
      </c>
      <c r="J48" s="5"/>
      <c r="K48" s="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Monson</dc:creator>
  <cp:lastModifiedBy>Lisa Bianco Hibler</cp:lastModifiedBy>
  <dcterms:created xsi:type="dcterms:W3CDTF">2012-07-18T01:26:09Z</dcterms:created>
  <dcterms:modified xsi:type="dcterms:W3CDTF">2013-03-05T16:13:51Z</dcterms:modified>
</cp:coreProperties>
</file>